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ucaqld.sharepoint.com/sites/SafeChurch/Policies/SAFE CHURCH TRAINING MATERIAL PSU/2025 SC Training Material FINAL/"/>
    </mc:Choice>
  </mc:AlternateContent>
  <xr:revisionPtr revIDLastSave="62" documentId="8_{81AFCB47-F622-4B62-9169-D8412157C9B4}" xr6:coauthVersionLast="47" xr6:coauthVersionMax="47" xr10:uidLastSave="{F6AE487B-806F-4D8F-B421-B324A2F8FB66}"/>
  <workbookProtection lockStructure="1"/>
  <bookViews>
    <workbookView xWindow="-120" yWindow="-120" windowWidth="29040" windowHeight="15720" xr2:uid="{8AFD4627-4891-4966-9176-7B1058206401}"/>
  </bookViews>
  <sheets>
    <sheet name="Training Matrix" sheetId="2" r:id="rId1"/>
    <sheet name="base table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C21" i="2" l="1"/>
  <c r="K21" i="2"/>
  <c r="K22" i="2" s="1"/>
  <c r="G21" i="2"/>
  <c r="G22" i="2" s="1"/>
  <c r="E21" i="2"/>
  <c r="E22" i="2" s="1"/>
  <c r="D21" i="2"/>
  <c r="F21" i="2"/>
  <c r="F22" i="2" s="1"/>
  <c r="J21" i="2"/>
  <c r="J22" i="2" s="1"/>
  <c r="I21" i="2"/>
  <c r="I22" i="2" s="1"/>
  <c r="H21" i="2"/>
  <c r="H22" i="2" s="1"/>
  <c r="C22" i="2" l="1"/>
  <c r="D22" i="2"/>
</calcChain>
</file>

<file path=xl/sharedStrings.xml><?xml version="1.0" encoding="utf-8"?>
<sst xmlns="http://schemas.openxmlformats.org/spreadsheetml/2006/main" count="80" uniqueCount="71">
  <si>
    <r>
      <rPr>
        <b/>
        <sz val="12"/>
        <color rgb="FFFFFFFF"/>
        <rFont val="Calibri"/>
      </rPr>
      <t xml:space="preserve">Role </t>
    </r>
    <r>
      <rPr>
        <sz val="12"/>
        <color rgb="FFFFFFFF"/>
        <rFont val="Calibri"/>
      </rPr>
      <t>(select from drop down)</t>
    </r>
  </si>
  <si>
    <t>01 Safe Church Introduction</t>
  </si>
  <si>
    <t>02 Safe Church Foundations</t>
  </si>
  <si>
    <t>03 Safe Church Planning Safe Programs</t>
  </si>
  <si>
    <t>04 Safe Church Managing People and Records</t>
  </si>
  <si>
    <t>05 Safe Church - Person of Concern</t>
  </si>
  <si>
    <t>06 Safe Church Foundations (Ministry Agents)</t>
  </si>
  <si>
    <t>07 Safe Church Mandatory Reporting (Ministry Agents)</t>
  </si>
  <si>
    <t>External Training</t>
  </si>
  <si>
    <r>
      <t xml:space="preserve">NDIS Worker Orientations
</t>
    </r>
    <r>
      <rPr>
        <b/>
        <sz val="10"/>
        <color theme="1"/>
        <rFont val="Calibri"/>
        <family val="2"/>
      </rPr>
      <t xml:space="preserve">Include this training if you are ministering to or supervising anyone vulnerable. </t>
    </r>
  </si>
  <si>
    <t>Facilitator for Lay Training</t>
  </si>
  <si>
    <t xml:space="preserve">Training you need to complete </t>
  </si>
  <si>
    <t>Role</t>
  </si>
  <si>
    <r>
      <t xml:space="preserve">04 Safe Church </t>
    </r>
    <r>
      <rPr>
        <b/>
        <sz val="10"/>
        <color theme="1"/>
        <rFont val="Calibri"/>
        <family val="2"/>
      </rPr>
      <t>Managing People and Records</t>
    </r>
  </si>
  <si>
    <t>Safe Church Managing People</t>
  </si>
  <si>
    <t>Safe Church Managing Registers &amp; Records</t>
  </si>
  <si>
    <t>Admin Officer (not child-related role)</t>
  </si>
  <si>
    <t>Bible Study Leader</t>
  </si>
  <si>
    <t>Boys/Girls Brigade Leader (RPL may be available)</t>
  </si>
  <si>
    <t>Children’s Church Leader</t>
  </si>
  <si>
    <t>Children’s Church Volunteer</t>
  </si>
  <si>
    <t>Children's Church</t>
  </si>
  <si>
    <t>Church Council Chair</t>
  </si>
  <si>
    <t>Church Council Member</t>
  </si>
  <si>
    <t>Compliance Officer</t>
  </si>
  <si>
    <t>Creche Coordinator</t>
  </si>
  <si>
    <t>Creche Volunteer</t>
  </si>
  <si>
    <t>Event or Property Coordinator (not child-related role)</t>
  </si>
  <si>
    <t>Facilitator for Ministry Agent Training</t>
  </si>
  <si>
    <t>Families Chaplain</t>
  </si>
  <si>
    <t>Families Ministry Agent</t>
  </si>
  <si>
    <t>Families Pastor</t>
  </si>
  <si>
    <t>Lay Pastor</t>
  </si>
  <si>
    <t>Lay Preacher</t>
  </si>
  <si>
    <t>Mainly Music Coordinator</t>
  </si>
  <si>
    <t>Mainly Music Volunteer</t>
  </si>
  <si>
    <t>Children/Youth Mentor</t>
  </si>
  <si>
    <t>Ministry Agent</t>
  </si>
  <si>
    <t>Ministry Agent or Chaplain in Aged Care</t>
  </si>
  <si>
    <t>Op Shop Coordinator</t>
  </si>
  <si>
    <t>Op Shop Supervisor</t>
  </si>
  <si>
    <t>Op Shop Team Leader</t>
  </si>
  <si>
    <t>Pastoral Care Coordinator (Contact the Synod for advice)</t>
  </si>
  <si>
    <t>Person of Concern (POC) Monitor/ Mentor</t>
  </si>
  <si>
    <t>Playgroup Coordinator</t>
  </si>
  <si>
    <t>Playgroup Volunteer</t>
  </si>
  <si>
    <t>Presbytery Chair</t>
  </si>
  <si>
    <t>Presbytery Committee Member</t>
  </si>
  <si>
    <t>Religious instructor (RI)</t>
  </si>
  <si>
    <t>Religious Representative</t>
  </si>
  <si>
    <t>Safe Church Coordinator</t>
  </si>
  <si>
    <t>Safety Coordinator</t>
  </si>
  <si>
    <t>Small Group Leader</t>
  </si>
  <si>
    <t>Sunday School Coordinator</t>
  </si>
  <si>
    <t>Sunday School Leader</t>
  </si>
  <si>
    <t xml:space="preserve">Sunday School Volunteer       </t>
  </si>
  <si>
    <t>Team Leader (not child-related role)</t>
  </si>
  <si>
    <t>Volunteer (not child-related role) Caterer</t>
  </si>
  <si>
    <t>Volunteer (not child-related role) eg Front Door Welcomer</t>
  </si>
  <si>
    <t>Volunteer (not child-related role) Gardener</t>
  </si>
  <si>
    <t>Volunteer (not child-related role) Morning Tea</t>
  </si>
  <si>
    <t>Volunteer (not child-related role) Op Shop Volunteer</t>
  </si>
  <si>
    <t>Volunteer's Coordinator (not child-related role)</t>
  </si>
  <si>
    <t>WHS Officer</t>
  </si>
  <si>
    <t>Worship Coordinator (not child-related role)</t>
  </si>
  <si>
    <t>Youth Chaplain</t>
  </si>
  <si>
    <t>Youth Coordinator</t>
  </si>
  <si>
    <t>Youth Group Volunteer</t>
  </si>
  <si>
    <t>Youth Leader</t>
  </si>
  <si>
    <t>Youth Ministry Agent</t>
  </si>
  <si>
    <t>Youth 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</si>
</sst>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9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</font>
    <font>
      <sz val="12"/>
      <color rgb="FFFFFFFF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0" xfId="0" applyFont="1"/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8" xfId="0" applyFont="1" applyBorder="1" applyAlignment="1">
      <alignment wrapText="1"/>
    </xf>
    <xf numFmtId="0" fontId="0" fillId="0" borderId="0" xfId="0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9" fillId="0" borderId="5" xfId="0" applyFont="1" applyBorder="1" applyAlignment="1">
      <alignment wrapText="1"/>
    </xf>
  </cellXfs>
  <cellStyles count="1">
    <cellStyle name="Normal" xfId="0" builtinId="0"/>
  </cellStyles>
  <dxfs count="47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fill>
        <patternFill>
          <bgColor rgb="FF00B050"/>
        </patternFill>
      </fill>
    </dxf>
    <dxf>
      <font>
        <color theme="0" tint="-0.34998626667073579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00B050"/>
        </patternFill>
      </fill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/>
      </font>
      <fill>
        <patternFill>
          <bgColor theme="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456627-B5C8-4997-A0F8-8BCA94EA4CFD}" name="Table2" displayName="Table2" ref="B2:K21" totalsRowCount="1" headerRowDxfId="38" dataDxfId="37" headerRowBorderDxfId="36">
  <autoFilter ref="B2:K20" xr:uid="{AE456627-B5C8-4997-A0F8-8BCA94EA4C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87D3BBC-6390-494B-80D1-D367210B951A}" name="Role (select from drop down)" dataDxfId="34" totalsRowDxfId="35"/>
    <tableColumn id="2" xr3:uid="{6A02AEEE-93CF-48D5-9CA0-5A462FE97C5C}" name="01 Safe Church Introduction" totalsRowFunction="sum" dataDxfId="32" totalsRowDxfId="33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calculatedColumnFormula>
    </tableColumn>
    <tableColumn id="3" xr3:uid="{83511B1E-73BD-4617-966E-1C979C10A6E3}" name="02 Safe Church Foundations" totalsRowFunction="sum" dataDxfId="30" totalsRowDxfId="31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calculatedColumnFormula>
    </tableColumn>
    <tableColumn id="7" xr3:uid="{040AE64E-D73B-41F0-A969-F7DE70BC53D0}" name="03 Safe Church Planning Safe Programs" totalsRowFunction="sum" dataDxfId="28" totalsRowDxfId="29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calculatedColumnFormula>
    </tableColumn>
    <tableColumn id="8" xr3:uid="{76091C73-2374-497F-BA85-A6A2BD490668}" name="04 Safe Church Managing People and Records" totalsRowFunction="sum" dataDxfId="26" totalsRowDxfId="27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calculatedColumnFormula>
    </tableColumn>
    <tableColumn id="9" xr3:uid="{8F81956C-5EA9-4498-A11B-2CB568EC0A25}" name="05 Safe Church - Person of Concern" totalsRowFunction="sum" dataDxfId="24" totalsRowDxfId="25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calculatedColumnFormula>
    </tableColumn>
    <tableColumn id="10" xr3:uid="{FD0E3428-1D47-47FB-9CD1-A71C98DED0A5}" name="06 Safe Church Foundations (Ministry Agents)" totalsRowFunction="sum" dataDxfId="22" totalsRowDxfId="23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calculatedColumnFormula>
    </tableColumn>
    <tableColumn id="6" xr3:uid="{B42E530E-68EC-4AC2-B768-9E7EE499E9B1}" name="07 Safe Church Mandatory Reporting (Ministry Agents)" totalsRowFunction="sum" dataDxfId="20" totalsRowDxfId="21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calculatedColumnFormula>
    </tableColumn>
    <tableColumn id="4" xr3:uid="{6417D0A5-C813-478E-92E8-4E4D0519F3F5}" name="External Training" totalsRowFunction="sum" dataDxfId="18" totalsRowDxfId="19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calculatedColumnFormula>
    </tableColumn>
    <tableColumn id="11" xr3:uid="{37E26ECE-6464-4DA3-AE0D-A6AB4EDE94EC}" name="NDIS Worker Orientations_x000a_Include this training if you are ministering to or supervising anyone vulnerable. " totalsRowFunction="sum" dataDxfId="16" totalsRowDxfId="17">
      <calculatedColumnFormula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EBDC1-B087-40F8-AE4D-4EDA34B1B5BE}" name="Table1" displayName="Table1" ref="C7:N63" totalsRowShown="0" headerRowDxfId="12">
  <autoFilter ref="C7:N63" xr:uid="{822EBDC1-B087-40F8-AE4D-4EDA34B1B5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C8:N63">
    <sortCondition ref="C7:C63"/>
  </sortState>
  <tableColumns count="12">
    <tableColumn id="1" xr3:uid="{BB8F771A-8A72-4A49-860E-5077C07580C3}" name="Role" dataDxfId="11"/>
    <tableColumn id="2" xr3:uid="{AB5C27EB-790E-40F5-BFDA-66CD0B3912F2}" name="01 Safe Church Introduction" dataDxfId="10"/>
    <tableColumn id="3" xr3:uid="{883F005E-4F1E-4C86-BE04-5D7F43147066}" name="02 Safe Church Foundations" dataDxfId="9"/>
    <tableColumn id="7" xr3:uid="{A63B128B-0E69-4273-8BAB-EA5C4CDFABE8}" name="03 Safe Church Planning Safe Programs" dataDxfId="8"/>
    <tableColumn id="12" xr3:uid="{C0FED8C0-23E6-4238-8140-95443B90CF27}" name="04 Safe Church Managing People and Records" dataDxfId="7">
      <calculatedColumnFormula>IF((Table1[[#This Row],[Safe Church Managing Registers &amp; Records]]+Table1[[#This Row],[Safe Church Managing People]])&gt;=1,1,"")</calculatedColumnFormula>
    </tableColumn>
    <tableColumn id="10" xr3:uid="{770B6B27-8041-4ECA-8DAF-12607D11BB97}" name="05 Safe Church - Person of Concern" dataDxfId="6"/>
    <tableColumn id="6" xr3:uid="{F085A6E0-BF1F-4A53-911E-AEB4A08AB4A7}" name="06 Safe Church Foundations (Ministry Agents)" dataDxfId="5"/>
    <tableColumn id="5" xr3:uid="{B6FBCE7B-A3B0-4295-B51D-0841883C6E6C}" name="07 Safe Church Mandatory Reporting (Ministry Agents)" dataDxfId="4"/>
    <tableColumn id="8" xr3:uid="{D0A0D696-ED68-441F-96C2-DD9F743F9CEE}" name="Safe Church Managing People" dataDxfId="3"/>
    <tableColumn id="9" xr3:uid="{FF741713-B2FB-4491-842C-FA5240B7472F}" name="Safe Church Managing Registers &amp; Records" dataDxfId="2"/>
    <tableColumn id="4" xr3:uid="{E158D658-775E-4CDD-8A39-FF213963CA5E}" name="External Training" dataDxfId="1"/>
    <tableColumn id="11" xr3:uid="{09538614-5C9D-4165-A566-2FAAC3038537}" name="NDIS Worker Orientations_x000a_Include this training if you are ministering to or supervising anyone vulnerable.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E051-7235-41E7-8C3E-C88E5AF2D8C8}">
  <dimension ref="A1:XFC23"/>
  <sheetViews>
    <sheetView showGridLines="0" tabSelected="1" workbookViewId="0">
      <selection activeCell="M7" sqref="M7"/>
    </sheetView>
  </sheetViews>
  <sheetFormatPr defaultColWidth="0" defaultRowHeight="15" zeroHeight="1"/>
  <cols>
    <col min="1" max="1" width="9.140625" customWidth="1"/>
    <col min="2" max="2" width="30.7109375" style="1" customWidth="1"/>
    <col min="3" max="10" width="15.42578125" style="13" customWidth="1"/>
    <col min="11" max="11" width="24.5703125" style="13" customWidth="1"/>
    <col min="12" max="12" width="13.7109375" style="1" customWidth="1"/>
    <col min="13" max="13" width="9.140625" customWidth="1"/>
    <col min="14" max="16383" width="9.140625" hidden="1"/>
    <col min="16384" max="16384" width="40" hidden="1" customWidth="1"/>
  </cols>
  <sheetData>
    <row r="1" spans="1:12"/>
    <row r="2" spans="1:12" s="1" customFormat="1" ht="86.25" customHeight="1">
      <c r="A2"/>
      <c r="B2" s="23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5" t="s">
        <v>8</v>
      </c>
      <c r="K2" s="16" t="s">
        <v>9</v>
      </c>
    </row>
    <row r="3" spans="1:12">
      <c r="A3" s="1"/>
      <c r="B3" s="6"/>
      <c r="C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3" s="17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3"/>
    </row>
    <row r="4" spans="1:12">
      <c r="B4" s="6" t="s">
        <v>10</v>
      </c>
      <c r="C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1</v>
      </c>
      <c r="D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1</v>
      </c>
      <c r="E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1</v>
      </c>
      <c r="F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1</v>
      </c>
      <c r="G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1</v>
      </c>
      <c r="H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1</v>
      </c>
      <c r="K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1</v>
      </c>
      <c r="L4"/>
    </row>
    <row r="5" spans="1:12">
      <c r="B5" s="6"/>
      <c r="C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5"/>
    </row>
    <row r="6" spans="1:12">
      <c r="B6" s="6"/>
      <c r="C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6"/>
    </row>
    <row r="7" spans="1:12">
      <c r="B7" s="6"/>
      <c r="C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7"/>
    </row>
    <row r="8" spans="1:12" ht="12.75" customHeight="1">
      <c r="B8" s="6"/>
      <c r="C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8"/>
    </row>
    <row r="9" spans="1:12">
      <c r="B9" s="6"/>
      <c r="C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9"/>
    </row>
    <row r="10" spans="1:12">
      <c r="B10" s="6"/>
      <c r="C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0"/>
    </row>
    <row r="11" spans="1:12">
      <c r="B11" s="6"/>
      <c r="C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1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1"/>
    </row>
    <row r="12" spans="1:12">
      <c r="B12" s="6"/>
      <c r="C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2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2"/>
    </row>
    <row r="13" spans="1:12">
      <c r="B13" s="6"/>
      <c r="C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3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3"/>
    </row>
    <row r="14" spans="1:12">
      <c r="B14" s="6"/>
      <c r="C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4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4"/>
    </row>
    <row r="15" spans="1:12">
      <c r="B15" s="6"/>
      <c r="C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5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5"/>
    </row>
    <row r="16" spans="1:12">
      <c r="B16" s="6"/>
      <c r="C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6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6"/>
    </row>
    <row r="17" spans="1:12">
      <c r="B17" s="6"/>
      <c r="C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7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7"/>
    </row>
    <row r="18" spans="1:12">
      <c r="B18" s="6"/>
      <c r="C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8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8"/>
    </row>
    <row r="19" spans="1:12">
      <c r="B19" s="6"/>
      <c r="C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19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19"/>
    </row>
    <row r="20" spans="1:12">
      <c r="B20" s="7"/>
      <c r="C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MATCH(Table2[[#Headers],[01 Safe Church Introduction]],Table1[[#Headers],[01 Safe Church Introduction]:[NDIS Worker Orientations
Include this training if you are ministering to or supervising anyone vulnerable. ]],0)),0)</f>
        <v>0</v>
      </c>
      <c r="D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MATCH(Table2[[#Headers],[02 Safe Church Foundations]],Table1[[#Headers],[01 Safe Church Introduction]:[NDIS Worker Orientations
Include this training if you are ministering to or supervising anyone vulnerable. ]],0)),0)</f>
        <v>0</v>
      </c>
      <c r="E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MATCH(Table2[[#Headers],[03 Safe Church Planning Safe Programs]],Table1[[#Headers],[01 Safe Church Introduction]:[NDIS Worker Orientations
Include this training if you are ministering to or supervising anyone vulnerable. ]],0)),0)</f>
        <v>0</v>
      </c>
      <c r="F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MATCH(Table2[[#Headers],[04 Safe Church Managing People and Records]],Table1[[#Headers],[01 Safe Church Introduction]:[NDIS Worker Orientations
Include this training if you are ministering to or supervising anyone vulnerable. ]],0)),0)</f>
        <v>0</v>
      </c>
      <c r="G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MATCH(Table2[[#Headers],[05 Safe Church - Person of Concern]],Table1[[#Headers],[01 Safe Church Introduction]:[NDIS Worker Orientations
Include this training if you are ministering to or supervising anyone vulnerable. ]],0)),0)</f>
        <v>0</v>
      </c>
      <c r="H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MATCH(Table2[[#Headers],[06 Safe Church Foundations (Ministry Agents)]],Table1[[#Headers],[01 Safe Church Introduction]:[NDIS Worker Orientations
Include this training if you are ministering to or supervising anyone vulnerable. ]],0)),0)</f>
        <v>0</v>
      </c>
      <c r="I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MATCH(Table2[[#Headers],[07 Safe Church Mandatory Reporting (Ministry Agents)]],Table1[[#Headers],[01 Safe Church Introduction]:[NDIS Worker Orientations
Include this training if you are ministering to or supervising anyone vulnerable. ]],0)),0)</f>
        <v>0</v>
      </c>
      <c r="J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MATCH(Table2[[#Headers],[External Training]],Table1[[#Headers],[01 Safe Church Introduction]:[NDIS Worker Orientations
Include this training if you are ministering to or supervising anyone vulnerable. ]],0)),0)</f>
        <v>0</v>
      </c>
      <c r="K20" s="18">
        <f>_xlfn.IFNA(INDEX(Table1[[01 Safe Church Introduction]:[NDIS Worker Orientations
Include this training if you are ministering to or supervising anyone vulnerable. ]], MATCH(Table2[[#This Row],[Role (select from drop down)]],Table1[Role],0), MATCH(Table2[[#Headers],[NDIS Worker Orientations
Include this training if you are ministering to or supervising anyone vulnerable. ]],Table1[[#Headers],[01 Safe Church Introduction]:[NDIS Worker Orientations
Include this training if you are ministering to or supervising anyone vulnerable. ]],0)),0)</f>
        <v>0</v>
      </c>
      <c r="L20"/>
    </row>
    <row r="21" spans="1:12" hidden="1">
      <c r="B21" s="6"/>
      <c r="C21" s="19">
        <f>SUBTOTAL(109,Table2[01 Safe Church Introduction])</f>
        <v>1</v>
      </c>
      <c r="D21" s="19">
        <f>SUBTOTAL(109,Table2[02 Safe Church Foundations])</f>
        <v>1</v>
      </c>
      <c r="E21" s="19">
        <f>SUBTOTAL(109,Table2[03 Safe Church Planning Safe Programs])</f>
        <v>1</v>
      </c>
      <c r="F21" s="19">
        <f>SUBTOTAL(109,Table2[04 Safe Church Managing People and Records])</f>
        <v>1</v>
      </c>
      <c r="G21" s="19">
        <f>SUBTOTAL(109,Table2[05 Safe Church - Person of Concern])</f>
        <v>1</v>
      </c>
      <c r="H21" s="19">
        <f>SUBTOTAL(109,Table2[06 Safe Church Foundations (Ministry Agents)])</f>
        <v>0</v>
      </c>
      <c r="I21" s="19">
        <f>SUBTOTAL(109,Table2[07 Safe Church Mandatory Reporting (Ministry Agents)])</f>
        <v>0</v>
      </c>
      <c r="J21" s="19">
        <f>SUBTOTAL(109,Table2[External Training])</f>
        <v>1</v>
      </c>
      <c r="K21" s="19">
        <f>SUBTOTAL(109,Table2[NDIS Worker Orientations
Include this training if you are ministering to or supervising anyone vulnerable. ])</f>
        <v>1</v>
      </c>
      <c r="L21"/>
    </row>
    <row r="22" spans="1:12" s="5" customFormat="1" ht="75.75" customHeight="1">
      <c r="A22"/>
      <c r="B22" s="8" t="s">
        <v>11</v>
      </c>
      <c r="C22" s="20" t="str">
        <f>IF(AND(Table2[[#Totals],[01 Safe Church Introduction]]&gt;0,Table2[[#Totals],[07 Safe Church Mandatory Reporting (Ministry Agents)]]&lt;1),Table2[[#Headers],[01 Safe Church Introduction]],"NA-you are required to do Ministry Agent Equivalent")</f>
        <v>01 Safe Church Introduction</v>
      </c>
      <c r="D22" s="21" t="str">
        <f>IF(AND(Table2[[#Totals],[02 Safe Church Foundations]]&gt;0,Table2[[#Totals],[07 Safe Church Mandatory Reporting (Ministry Agents)]]&lt;1),Table2[[#Headers],[02 Safe Church Foundations]],"NA-you are required to do Ministry Agent Equivalent")</f>
        <v>02 Safe Church Foundations</v>
      </c>
      <c r="E22" s="21" t="str">
        <f>IF(Table2[[#Totals],[03 Safe Church Planning Safe Programs]]&gt;0,Table2[[#Headers],[03 Safe Church Planning Safe Programs]],"")</f>
        <v>03 Safe Church Planning Safe Programs</v>
      </c>
      <c r="F22" s="21" t="str">
        <f>IF(Table2[[#Totals],[04 Safe Church Managing People and Records]]&gt;0,Table2[[#Headers],[04 Safe Church Managing People and Records]],"")</f>
        <v>04 Safe Church Managing People and Records</v>
      </c>
      <c r="G22" s="21" t="str">
        <f>IF(Table2[[#Totals],[05 Safe Church - Person of Concern]]&gt;0,Table2[[#Headers],[05 Safe Church - Person of Concern]],"")</f>
        <v>05 Safe Church - Person of Concern</v>
      </c>
      <c r="H22" s="21" t="str">
        <f>IF(Table2[[#Totals],[06 Safe Church Foundations (Ministry Agents)]]&gt;0,Table2[[#Headers],[06 Safe Church Foundations (Ministry Agents)]],"")</f>
        <v/>
      </c>
      <c r="I22" s="21" t="str">
        <f>IF(Table2[[#Totals],[07 Safe Church Mandatory Reporting (Ministry Agents)]]&gt;0,Table2[[#Headers],[07 Safe Church Mandatory Reporting (Ministry Agents)]],"")</f>
        <v/>
      </c>
      <c r="J22" s="21" t="str">
        <f>IF(Table2[[#Totals],[External Training]]&gt;0,Table2[[#Headers],[External Training]],"")</f>
        <v>External Training</v>
      </c>
      <c r="K22" s="22" t="str">
        <f>IF(Table2[[#Totals],[NDIS Worker Orientations
Include this training if you are ministering to or supervising anyone vulnerable. ]]&gt;0,Table2[[#Headers],[NDIS Worker Orientations
Include this training if you are ministering to or supervising anyone vulnerable. ]],"")</f>
        <v xml:space="preserve">NDIS Worker Orientations
Include this training if you are ministering to or supervising anyone vulnerable. </v>
      </c>
    </row>
    <row r="23" spans="1:12">
      <c r="A23" s="5"/>
    </row>
  </sheetData>
  <conditionalFormatting sqref="C22:D22">
    <cfRule type="expression" dxfId="46" priority="1">
      <formula>$B$3:$B$17=""</formula>
    </cfRule>
    <cfRule type="containsText" priority="2" stopIfTrue="1" operator="containsText" text="Equivalent">
      <formula>NOT(ISERROR(SEARCH("Equivalent",C22)))</formula>
    </cfRule>
  </conditionalFormatting>
  <conditionalFormatting sqref="C3:K20">
    <cfRule type="cellIs" dxfId="45" priority="4" operator="equal">
      <formula>0</formula>
    </cfRule>
    <cfRule type="cellIs" dxfId="44" priority="5" operator="equal">
      <formula>1</formula>
    </cfRule>
  </conditionalFormatting>
  <conditionalFormatting sqref="C22:K22">
    <cfRule type="containsText" dxfId="43" priority="3" operator="containsText" text=" ">
      <formula>NOT(ISERROR(SEARCH(" ",C22)))</formula>
    </cfRule>
  </conditionalFormatting>
  <conditionalFormatting sqref="D23:D1048576">
    <cfRule type="expression" dxfId="42" priority="9">
      <formula>OR(,$B23="Church Council Member",$B23="Presbytery Committee Member",$B23="Church Council Chair",$B23="Presbytery Chair",$B23="Facilitator for Lay Training",$B23="Religious Representative",$B23="Lay Pastor",$B23="Lay Preacher",$B23="Ministry Agent or Chaplain in Aged Care",$B23="Facilitator for Ministry Agent Training",$B23="Church Council Member",$B23="Presbytery Committee Member",$B23="Church Council Chair",$B23="Presbytery Chair",$B23="Facilitator for Lay Training",$B23="Pastoral Care Coordinator (Contact the Synod for advice)",$B23="Lay Pastor",$B23="Lay Preacher",$B23="Youth Coordinator",$B23="Boys/Girls Brigade Leader (RPL may be available)",$B23="Children’s Church Leader",$B23="Sunday School Leader",$B23="Small Group Leader",$B23="Bible Study Leader",$B23="Youth Leader",$B23="Creche/Children's Church/ Sunday School Coordinator",$B23="Creche Volunteer",$B23="Children’s Church Volunteer",$B23="Sunday School Volunteer",$B23="Youth Group Volunteer",$B23="Op Shop Coordinator",$B23="Op Shop Supervisor",$B23="Op Shop Team Leader",$B23="Safe Church Coordinator",$B23="Safety Coordinator",$B23="WHS Officer",$B23="Compliance Officer",$B23="Person of Concern (POC) Monitor/ Mentor",$B23="Mainly Music Coordinator",$B23="Playgroup Coordinator",$B23="Mainly Music Volunteer",$B23="Playgroup Volunteer")</formula>
    </cfRule>
  </conditionalFormatting>
  <conditionalFormatting sqref="D22:K22 C22:C1048576 J2:L2">
    <cfRule type="expression" dxfId="41" priority="7">
      <formula>OR($B2="Church Council Member",$B2="Presbytery Committee Member",$B2="Church Council Chair",$B2="Presbytery Chair",$B2="Facilitator for Lay Training",$B2="Pastoral Care Coordinator (Contact the Synod for advice)",$B2="Lay Pastor",$B2="Lay Preacher",$B2="Ministry Agent or Chaplain in Aged Care",$B2="Facilitator for Ministry Agent Training",$B2="Church Council Member",$B2="Presbytery Committee Member",$B2="Church Council Chair",$B2="Presbytery Chair",$B2="Facilitator for Lay Training",$B2="Pastoral Care Coordinator (Contact the Synod for advice)",$B2="Lay Pastor",$B2="Lay Preacher",$B2="Youth Coordinator",$B2="Boys/Girls Brigade Leader (RPL may be available)",$B2="Children’s Church Leader",$B2="Sunday School Leader",$B2="Small Group Leader",$B2="Bible Study Leader",$B2="Team Leader (not child-related role)",$B2="Youth Leader",$B2="Worship Coordinator (not child-related role)",$B2="Creche/Children's Church/ Sunday School Coordinator",$B2="Creche Volunteer",$B2="Children’s Church Volunteer",$B2="Sunday School Volunteer",$B2="Youth Group Volunteer",$B2="Volunteer's Coordinator (not child-related role)",$B2="Op Shop Coordinator",$B2="Op Shop Supervisor",$B2="Op Shop Team Leader",$B2="Event or Property Coordinator (not child-related role)",$B2="Volunteer (not child-related role) eg Front Door Welcomer",$B2="Volunteer (not child-related role) Morning Tea",$B2="Volunteer (not child-related role) Caterer",$B2="Volunteer (not child-related role) Op Shop Volunteer",$B2="Volunteer (not child-related role) Gardener",$B2="Safe Church Coordinator",$B2="Safety Coordinator",$B2="WHS Officer",$B2="Compliance Officer",$B2="Admin Officer (not child-related role)",$B2="Person of Concern (POC) Monitor/ Mentor",$B2="Mainly Music Coordinator",$B2="Playgroup Coordinator",$B2="Mainly Music Volunteer",$B2="Playgroup Volunteer")</formula>
    </cfRule>
  </conditionalFormatting>
  <conditionalFormatting sqref="E23:E1048576">
    <cfRule type="expression" dxfId="40" priority="6">
      <formula>OR($B23="Families Pastor",$B23="Ministry Agent",$B23="Chaplain",$B23="Church Council Member",$B23="Presbytery Committee Member",$B23="Church Council Chair",$B23="Presbytery Chair",$B23="Facilitator for Lay Training",$B23="Religious Representative",$B23="Lay Pastor",$B23="Lay Preacher",$B23="Ministry Agent or Chaplain in Aged Care",$B23="Facilitator for Ministry Agent Training",$B23="Church Council Member",$B23="Presbytery Committee Member",$B23="Church Council Chair",$B23="Presbytery Chair",$B23="Facilitator for Lay Training",$B23="Pastoral Care Coordinator (Contact the Synod for advice)",$B23="Lay Pastor",$B23="Lay Preacher",$B23="Youth Coordinator",$B23="Boys/Girls Brigade Leader (RPL may be available)",$B23="Children’s Church Leader",$B23="Sunday School Leader",$B23="Small Group Leader",$B23="Bible Study Leader",$B23="Youth Leader",$B23="Creche/Children's Church/ Sunday School Coordinator",$B23="Creche Volunteer",$B23="Children’s Church Volunteer",$B23="Sunday School Volunteer",$B23="Youth Group Volunteer",$B23="Op Shop Coordinator",$B23="Op Shop Supervisor",$B23="Op Shop Team Leader",$B23="Safe Church Coordinator",$B23="Safety Coordinator",$B23="WHS Officer",$B23="Compliance Officer",$B23="Person of Concern (POC) Monitor/ Mentor",$B23="Mainly Music Coordinator",$B23="Playgroup Coordinator",$B23="Mainly Music Volunteer",$B23="Playgroup Volunteer")</formula>
    </cfRule>
    <cfRule type="expression" dxfId="39" priority="8">
      <formula>OR($B23="Families Pastor", $B23="Ministry Agent")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C8CD72-0E64-4933-9992-1E04A3CC6DEC}">
          <x14:formula1>
            <xm:f>'base table'!$C$8:$C$63</xm:f>
          </x14:formula1>
          <xm:sqref>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2877-97E3-4925-96F5-92303A0AEA27}">
  <dimension ref="C6:N63"/>
  <sheetViews>
    <sheetView topLeftCell="B3" workbookViewId="0">
      <selection activeCell="U8" sqref="U8"/>
    </sheetView>
  </sheetViews>
  <sheetFormatPr defaultRowHeight="15"/>
  <cols>
    <col min="3" max="3" width="64.85546875" customWidth="1"/>
    <col min="4" max="13" width="10.42578125" customWidth="1"/>
  </cols>
  <sheetData>
    <row r="6" spans="3:14" ht="15.75" customHeight="1" thickBot="1"/>
    <row r="7" spans="3:14" ht="154.5" customHeight="1" thickBot="1">
      <c r="C7" t="s">
        <v>12</v>
      </c>
      <c r="D7" s="1" t="s">
        <v>1</v>
      </c>
      <c r="E7" s="1" t="s">
        <v>2</v>
      </c>
      <c r="F7" s="1" t="s">
        <v>3</v>
      </c>
      <c r="G7" s="12" t="s">
        <v>13</v>
      </c>
      <c r="H7" s="1" t="s">
        <v>5</v>
      </c>
      <c r="I7" s="1" t="s">
        <v>6</v>
      </c>
      <c r="J7" s="1" t="s">
        <v>7</v>
      </c>
      <c r="K7" s="1" t="s">
        <v>14</v>
      </c>
      <c r="L7" s="1" t="s">
        <v>15</v>
      </c>
      <c r="M7" s="1" t="s">
        <v>8</v>
      </c>
      <c r="N7" s="16" t="s">
        <v>9</v>
      </c>
    </row>
    <row r="8" spans="3:14" ht="15.75">
      <c r="C8" s="2" t="s">
        <v>16</v>
      </c>
      <c r="D8" s="3">
        <v>1</v>
      </c>
      <c r="E8" s="3"/>
      <c r="F8" s="3"/>
      <c r="G8" s="11">
        <f>IF((Table1[[#This Row],[Safe Church Managing Registers &amp; Records]]+Table1[[#This Row],[Safe Church Managing People]])&gt;=1,1,"")</f>
        <v>1</v>
      </c>
      <c r="H8" s="3"/>
      <c r="I8" s="3"/>
      <c r="J8" s="3"/>
      <c r="K8" s="3"/>
      <c r="L8" s="3">
        <v>1</v>
      </c>
      <c r="M8" s="3">
        <v>1</v>
      </c>
      <c r="N8" s="3"/>
    </row>
    <row r="9" spans="3:14" ht="15.75">
      <c r="C9" s="2" t="s">
        <v>17</v>
      </c>
      <c r="D9" s="3">
        <v>1</v>
      </c>
      <c r="E9" s="3">
        <v>1</v>
      </c>
      <c r="F9" s="3"/>
      <c r="G9" s="3" t="str">
        <f>IF((Table1[[#This Row],[Safe Church Managing Registers &amp; Records]]+Table1[[#This Row],[Safe Church Managing People]])&gt;=1,1,"")</f>
        <v/>
      </c>
      <c r="H9" s="3"/>
      <c r="I9" s="3"/>
      <c r="J9" s="3"/>
      <c r="K9" s="3"/>
      <c r="L9" s="3"/>
      <c r="M9" s="3">
        <v>1</v>
      </c>
      <c r="N9" s="3">
        <v>1</v>
      </c>
    </row>
    <row r="10" spans="3:14" ht="15.75">
      <c r="C10" s="2" t="s">
        <v>18</v>
      </c>
      <c r="D10" s="3">
        <v>1</v>
      </c>
      <c r="E10" s="3">
        <v>1</v>
      </c>
      <c r="F10" s="3">
        <v>1</v>
      </c>
      <c r="G10" s="3" t="str">
        <f>IF((Table1[[#This Row],[Safe Church Managing Registers &amp; Records]]+Table1[[#This Row],[Safe Church Managing People]])&gt;=1,1,"")</f>
        <v/>
      </c>
      <c r="H10" s="3"/>
      <c r="I10" s="3"/>
      <c r="J10" s="3"/>
      <c r="K10" s="3"/>
      <c r="L10" s="3"/>
      <c r="M10" s="3">
        <v>1</v>
      </c>
      <c r="N10" s="3">
        <v>1</v>
      </c>
    </row>
    <row r="11" spans="3:14" ht="15.75">
      <c r="C11" s="2" t="s">
        <v>19</v>
      </c>
      <c r="D11" s="3">
        <v>1</v>
      </c>
      <c r="E11" s="3">
        <v>1</v>
      </c>
      <c r="F11" s="3">
        <v>1</v>
      </c>
      <c r="G11" s="3" t="str">
        <f>IF((Table1[[#This Row],[Safe Church Managing Registers &amp; Records]]+Table1[[#This Row],[Safe Church Managing People]])&gt;=1,1,"")</f>
        <v/>
      </c>
      <c r="H11" s="3"/>
      <c r="I11" s="3"/>
      <c r="J11" s="3"/>
      <c r="K11" s="3"/>
      <c r="L11" s="3"/>
      <c r="M11" s="3">
        <v>1</v>
      </c>
      <c r="N11" s="3">
        <v>1</v>
      </c>
    </row>
    <row r="12" spans="3:14" ht="15.75">
      <c r="C12" s="2" t="s">
        <v>20</v>
      </c>
      <c r="D12" s="3">
        <v>1</v>
      </c>
      <c r="E12" s="3">
        <v>1</v>
      </c>
      <c r="F12" s="3"/>
      <c r="G12" s="3" t="str">
        <f>IF((Table1[[#This Row],[Safe Church Managing Registers &amp; Records]]+Table1[[#This Row],[Safe Church Managing People]])&gt;=1,1,"")</f>
        <v/>
      </c>
      <c r="H12" s="3"/>
      <c r="I12" s="3"/>
      <c r="J12" s="3"/>
      <c r="K12" s="3"/>
      <c r="L12" s="3"/>
      <c r="M12" s="3">
        <v>1</v>
      </c>
      <c r="N12" s="3"/>
    </row>
    <row r="13" spans="3:14" ht="15.75">
      <c r="C13" s="2" t="s">
        <v>21</v>
      </c>
      <c r="D13" s="3">
        <v>1</v>
      </c>
      <c r="E13" s="3">
        <v>1</v>
      </c>
      <c r="F13" s="3">
        <v>1</v>
      </c>
      <c r="G13" s="3">
        <f>IF((Table1[[#This Row],[Safe Church Managing Registers &amp; Records]]+Table1[[#This Row],[Safe Church Managing People]])&gt;=1,1,"")</f>
        <v>1</v>
      </c>
      <c r="H13" s="3"/>
      <c r="I13" s="3"/>
      <c r="J13" s="3"/>
      <c r="K13" s="3">
        <v>1</v>
      </c>
      <c r="L13" s="3">
        <v>1</v>
      </c>
      <c r="M13" s="3">
        <v>1</v>
      </c>
      <c r="N13" s="3">
        <v>1</v>
      </c>
    </row>
    <row r="14" spans="3:14" ht="15.75">
      <c r="C14" s="2" t="s">
        <v>22</v>
      </c>
      <c r="D14" s="3">
        <v>1</v>
      </c>
      <c r="E14" s="3">
        <v>1</v>
      </c>
      <c r="F14" s="3">
        <v>1</v>
      </c>
      <c r="G14" s="3">
        <f>IF((Table1[[#This Row],[Safe Church Managing Registers &amp; Records]]+Table1[[#This Row],[Safe Church Managing People]])&gt;=1,1,"")</f>
        <v>1</v>
      </c>
      <c r="H14" s="3">
        <v>1</v>
      </c>
      <c r="I14" s="3"/>
      <c r="J14" s="3"/>
      <c r="K14" s="3">
        <v>1</v>
      </c>
      <c r="L14" s="3">
        <v>1</v>
      </c>
      <c r="M14" s="3">
        <v>1</v>
      </c>
      <c r="N14" s="3">
        <v>1</v>
      </c>
    </row>
    <row r="15" spans="3:14" ht="15.75">
      <c r="C15" s="2" t="s">
        <v>23</v>
      </c>
      <c r="D15" s="3">
        <v>1</v>
      </c>
      <c r="E15" s="3">
        <v>1</v>
      </c>
      <c r="F15" s="3">
        <v>1</v>
      </c>
      <c r="G15" s="3">
        <f>IF((Table1[[#This Row],[Safe Church Managing Registers &amp; Records]]+Table1[[#This Row],[Safe Church Managing People]])&gt;=1,1,"")</f>
        <v>1</v>
      </c>
      <c r="H15" s="3"/>
      <c r="I15" s="3"/>
      <c r="J15" s="3"/>
      <c r="K15" s="3">
        <v>1</v>
      </c>
      <c r="L15" s="3">
        <v>1</v>
      </c>
      <c r="M15" s="3">
        <v>1</v>
      </c>
      <c r="N15" s="3">
        <v>1</v>
      </c>
    </row>
    <row r="16" spans="3:14" ht="15.75">
      <c r="C16" s="2" t="s">
        <v>24</v>
      </c>
      <c r="D16" s="3">
        <v>1</v>
      </c>
      <c r="E16" s="3">
        <v>1</v>
      </c>
      <c r="F16" s="3">
        <v>1</v>
      </c>
      <c r="G16" s="3">
        <f>IF((Table1[[#This Row],[Safe Church Managing Registers &amp; Records]]+Table1[[#This Row],[Safe Church Managing People]])&gt;=1,1,"")</f>
        <v>1</v>
      </c>
      <c r="H16" s="3">
        <v>1</v>
      </c>
      <c r="I16" s="3"/>
      <c r="J16" s="3"/>
      <c r="K16" s="3">
        <v>1</v>
      </c>
      <c r="L16" s="3">
        <v>1</v>
      </c>
      <c r="M16" s="3">
        <v>1</v>
      </c>
      <c r="N16" s="3">
        <v>1</v>
      </c>
    </row>
    <row r="17" spans="3:14" ht="15.75">
      <c r="C17" s="2" t="s">
        <v>25</v>
      </c>
      <c r="D17" s="3">
        <v>1</v>
      </c>
      <c r="E17" s="3">
        <v>1</v>
      </c>
      <c r="F17" s="3">
        <v>1</v>
      </c>
      <c r="G17" s="3">
        <f>IF((Table1[[#This Row],[Safe Church Managing Registers &amp; Records]]+Table1[[#This Row],[Safe Church Managing People]])&gt;=1,1,"")</f>
        <v>1</v>
      </c>
      <c r="H17" s="3"/>
      <c r="I17" s="3"/>
      <c r="J17" s="3"/>
      <c r="K17" s="3">
        <v>1</v>
      </c>
      <c r="L17" s="3">
        <v>1</v>
      </c>
      <c r="M17" s="3">
        <v>1</v>
      </c>
      <c r="N17" s="3">
        <v>1</v>
      </c>
    </row>
    <row r="18" spans="3:14" ht="15.75">
      <c r="C18" s="2" t="s">
        <v>26</v>
      </c>
      <c r="D18" s="3">
        <v>1</v>
      </c>
      <c r="E18" s="3">
        <v>1</v>
      </c>
      <c r="F18" s="3"/>
      <c r="G18" s="3" t="str">
        <f>IF((Table1[[#This Row],[Safe Church Managing Registers &amp; Records]]+Table1[[#This Row],[Safe Church Managing People]])&gt;=1,1,"")</f>
        <v/>
      </c>
      <c r="H18" s="3"/>
      <c r="I18" s="3"/>
      <c r="J18" s="3"/>
      <c r="K18" s="3"/>
      <c r="L18" s="3"/>
      <c r="M18" s="3">
        <v>1</v>
      </c>
      <c r="N18" s="3"/>
    </row>
    <row r="19" spans="3:14" ht="15.75">
      <c r="C19" s="2" t="s">
        <v>27</v>
      </c>
      <c r="D19" s="3">
        <v>1</v>
      </c>
      <c r="E19" s="3"/>
      <c r="F19" s="3">
        <v>1</v>
      </c>
      <c r="G19" s="3">
        <f>IF((Table1[[#This Row],[Safe Church Managing Registers &amp; Records]]+Table1[[#This Row],[Safe Church Managing People]])&gt;=1,1,"")</f>
        <v>1</v>
      </c>
      <c r="H19" s="3"/>
      <c r="I19" s="3"/>
      <c r="J19" s="3"/>
      <c r="K19" s="3"/>
      <c r="L19" s="3">
        <v>1</v>
      </c>
      <c r="M19" s="3">
        <v>1</v>
      </c>
      <c r="N19" s="3">
        <v>1</v>
      </c>
    </row>
    <row r="20" spans="3:14" ht="15.75">
      <c r="C20" s="2" t="s">
        <v>10</v>
      </c>
      <c r="D20" s="3">
        <v>1</v>
      </c>
      <c r="E20" s="3">
        <v>1</v>
      </c>
      <c r="F20" s="3">
        <v>1</v>
      </c>
      <c r="G20" s="3">
        <f>IF((Table1[[#This Row],[Safe Church Managing Registers &amp; Records]]+Table1[[#This Row],[Safe Church Managing People]])&gt;=1,1,"")</f>
        <v>1</v>
      </c>
      <c r="H20" s="3">
        <v>1</v>
      </c>
      <c r="I20" s="3"/>
      <c r="J20" s="3"/>
      <c r="K20" s="3">
        <v>1</v>
      </c>
      <c r="L20" s="3">
        <v>1</v>
      </c>
      <c r="M20" s="3">
        <v>1</v>
      </c>
      <c r="N20" s="3">
        <v>1</v>
      </c>
    </row>
    <row r="21" spans="3:14" ht="15.75">
      <c r="C21" s="2" t="s">
        <v>28</v>
      </c>
      <c r="D21" s="3"/>
      <c r="E21" s="3"/>
      <c r="F21" s="3"/>
      <c r="G21" s="3" t="str">
        <f>IF((Table1[[#This Row],[Safe Church Managing Registers &amp; Records]]+Table1[[#This Row],[Safe Church Managing People]])&gt;=1,1,"")</f>
        <v/>
      </c>
      <c r="H21" s="3">
        <v>1</v>
      </c>
      <c r="I21" s="3">
        <v>1</v>
      </c>
      <c r="J21" s="3">
        <v>1</v>
      </c>
      <c r="K21" s="3"/>
      <c r="L21" s="3"/>
      <c r="M21" s="3">
        <v>1</v>
      </c>
      <c r="N21" s="3">
        <v>1</v>
      </c>
    </row>
    <row r="22" spans="3:14" ht="15.75">
      <c r="C22" s="2" t="s">
        <v>29</v>
      </c>
      <c r="D22" s="3"/>
      <c r="E22" s="3"/>
      <c r="F22" s="3">
        <v>1</v>
      </c>
      <c r="G22" s="3">
        <f>IF((Table1[[#This Row],[Safe Church Managing Registers &amp; Records]]+Table1[[#This Row],[Safe Church Managing People]])&gt;=1,1,"")</f>
        <v>1</v>
      </c>
      <c r="H22" s="3">
        <v>1</v>
      </c>
      <c r="I22" s="3">
        <v>1</v>
      </c>
      <c r="J22" s="3">
        <v>1</v>
      </c>
      <c r="K22" s="3">
        <v>1</v>
      </c>
      <c r="L22" s="3"/>
      <c r="M22" s="3">
        <v>1</v>
      </c>
      <c r="N22" s="3">
        <v>1</v>
      </c>
    </row>
    <row r="23" spans="3:14" ht="15.75">
      <c r="C23" s="2" t="s">
        <v>30</v>
      </c>
      <c r="D23" s="3"/>
      <c r="E23" s="3"/>
      <c r="F23" s="3">
        <v>1</v>
      </c>
      <c r="G23" s="3">
        <f>IF((Table1[[#This Row],[Safe Church Managing Registers &amp; Records]]+Table1[[#This Row],[Safe Church Managing People]])&gt;=1,1,"")</f>
        <v>1</v>
      </c>
      <c r="H23" s="3">
        <v>1</v>
      </c>
      <c r="I23" s="3">
        <v>1</v>
      </c>
      <c r="J23" s="3">
        <v>1</v>
      </c>
      <c r="K23" s="3">
        <v>1</v>
      </c>
      <c r="L23" s="3"/>
      <c r="M23" s="3">
        <v>1</v>
      </c>
      <c r="N23" s="3">
        <v>1</v>
      </c>
    </row>
    <row r="24" spans="3:14" ht="15.75">
      <c r="C24" s="2" t="s">
        <v>31</v>
      </c>
      <c r="D24" s="3"/>
      <c r="E24" s="3"/>
      <c r="F24" s="3">
        <v>1</v>
      </c>
      <c r="G24" s="3">
        <f>IF((Table1[[#This Row],[Safe Church Managing Registers &amp; Records]]+Table1[[#This Row],[Safe Church Managing People]])&gt;=1,1,"")</f>
        <v>1</v>
      </c>
      <c r="H24" s="3">
        <v>1</v>
      </c>
      <c r="I24" s="3">
        <v>1</v>
      </c>
      <c r="J24" s="3">
        <v>1</v>
      </c>
      <c r="K24" s="3">
        <v>1</v>
      </c>
      <c r="L24" s="3"/>
      <c r="M24" s="3">
        <v>1</v>
      </c>
      <c r="N24" s="3">
        <v>1</v>
      </c>
    </row>
    <row r="25" spans="3:14" ht="15.75">
      <c r="C25" s="2" t="s">
        <v>32</v>
      </c>
      <c r="D25" s="3">
        <v>1</v>
      </c>
      <c r="E25" s="3">
        <v>1</v>
      </c>
      <c r="F25" s="3">
        <v>1</v>
      </c>
      <c r="G25" s="3">
        <f>IF((Table1[[#This Row],[Safe Church Managing Registers &amp; Records]]+Table1[[#This Row],[Safe Church Managing People]])&gt;=1,1,"")</f>
        <v>1</v>
      </c>
      <c r="H25" s="3">
        <v>1</v>
      </c>
      <c r="I25" s="3"/>
      <c r="J25" s="3"/>
      <c r="K25" s="3">
        <v>1</v>
      </c>
      <c r="L25" s="3">
        <v>1</v>
      </c>
      <c r="M25" s="3">
        <v>1</v>
      </c>
      <c r="N25" s="3">
        <v>1</v>
      </c>
    </row>
    <row r="26" spans="3:14" ht="15.75">
      <c r="C26" s="2" t="s">
        <v>33</v>
      </c>
      <c r="D26" s="3">
        <v>1</v>
      </c>
      <c r="E26" s="3">
        <v>1</v>
      </c>
      <c r="F26" s="3">
        <v>1</v>
      </c>
      <c r="G26" s="3">
        <f>IF((Table1[[#This Row],[Safe Church Managing Registers &amp; Records]]+Table1[[#This Row],[Safe Church Managing People]])&gt;=1,1,"")</f>
        <v>1</v>
      </c>
      <c r="H26" s="3"/>
      <c r="I26" s="3"/>
      <c r="J26" s="3"/>
      <c r="K26" s="3">
        <v>1</v>
      </c>
      <c r="L26" s="3">
        <v>1</v>
      </c>
      <c r="M26" s="3">
        <v>1</v>
      </c>
      <c r="N26" s="3">
        <v>1</v>
      </c>
    </row>
    <row r="27" spans="3:14" ht="15.75">
      <c r="C27" s="2" t="s">
        <v>34</v>
      </c>
      <c r="D27" s="3">
        <v>1</v>
      </c>
      <c r="E27" s="3">
        <v>1</v>
      </c>
      <c r="F27" s="3">
        <v>1</v>
      </c>
      <c r="G27" s="3">
        <f>IF((Table1[[#This Row],[Safe Church Managing Registers &amp; Records]]+Table1[[#This Row],[Safe Church Managing People]])&gt;=1,1,"")</f>
        <v>1</v>
      </c>
      <c r="H27" s="3"/>
      <c r="I27" s="3"/>
      <c r="J27" s="3"/>
      <c r="K27" s="3">
        <v>1</v>
      </c>
      <c r="L27" s="3">
        <v>1</v>
      </c>
      <c r="M27" s="3">
        <v>1</v>
      </c>
      <c r="N27" s="3">
        <v>1</v>
      </c>
    </row>
    <row r="28" spans="3:14" ht="15.75">
      <c r="C28" s="2" t="s">
        <v>35</v>
      </c>
      <c r="D28" s="3">
        <v>1</v>
      </c>
      <c r="E28" s="3">
        <v>1</v>
      </c>
      <c r="F28" s="3"/>
      <c r="G28" s="3" t="str">
        <f>IF((Table1[[#This Row],[Safe Church Managing Registers &amp; Records]]+Table1[[#This Row],[Safe Church Managing People]])&gt;=1,1,"")</f>
        <v/>
      </c>
      <c r="H28" s="3"/>
      <c r="I28" s="3"/>
      <c r="J28" s="3"/>
      <c r="K28" s="3"/>
      <c r="L28" s="3"/>
      <c r="M28" s="3">
        <v>1</v>
      </c>
      <c r="N28" s="3">
        <v>1</v>
      </c>
    </row>
    <row r="29" spans="3:14" ht="15.75">
      <c r="C29" s="2" t="s">
        <v>36</v>
      </c>
      <c r="D29" s="3">
        <v>1</v>
      </c>
      <c r="E29" s="3">
        <v>1</v>
      </c>
      <c r="F29" s="3">
        <v>1</v>
      </c>
      <c r="G29" s="3" t="str">
        <f>IF((Table1[[#This Row],[Safe Church Managing Registers &amp; Records]]+Table1[[#This Row],[Safe Church Managing People]])&gt;=1,1,"")</f>
        <v/>
      </c>
      <c r="H29" s="3"/>
      <c r="I29" s="3"/>
      <c r="J29" s="3"/>
      <c r="K29" s="3"/>
      <c r="L29" s="3"/>
      <c r="M29" s="3">
        <v>1</v>
      </c>
      <c r="N29" s="3"/>
    </row>
    <row r="30" spans="3:14" ht="15.75">
      <c r="C30" s="2" t="s">
        <v>37</v>
      </c>
      <c r="D30" s="3"/>
      <c r="E30" s="3"/>
      <c r="F30" s="3">
        <v>1</v>
      </c>
      <c r="G30" s="3">
        <f>IF((Table1[[#This Row],[Safe Church Managing Registers &amp; Records]]+Table1[[#This Row],[Safe Church Managing People]])&gt;=1,1,"")</f>
        <v>1</v>
      </c>
      <c r="H30" s="3">
        <v>1</v>
      </c>
      <c r="I30" s="3">
        <v>1</v>
      </c>
      <c r="J30" s="3">
        <v>1</v>
      </c>
      <c r="K30" s="3">
        <v>1</v>
      </c>
      <c r="L30" s="3"/>
      <c r="M30" s="3">
        <v>1</v>
      </c>
      <c r="N30" s="3">
        <v>1</v>
      </c>
    </row>
    <row r="31" spans="3:14" ht="15.75">
      <c r="C31" s="2" t="s">
        <v>38</v>
      </c>
      <c r="D31" s="3"/>
      <c r="E31" s="3"/>
      <c r="F31" s="3"/>
      <c r="G31" s="3" t="str">
        <f>IF((Table1[[#This Row],[Safe Church Managing Registers &amp; Records]]+Table1[[#This Row],[Safe Church Managing People]])&gt;=1,1,"")</f>
        <v/>
      </c>
      <c r="H31" s="3">
        <v>1</v>
      </c>
      <c r="I31" s="3">
        <v>1</v>
      </c>
      <c r="J31" s="3">
        <v>1</v>
      </c>
      <c r="K31" s="3"/>
      <c r="L31" s="3"/>
      <c r="M31" s="3">
        <v>1</v>
      </c>
      <c r="N31" s="3">
        <v>1</v>
      </c>
    </row>
    <row r="32" spans="3:14" ht="15.75">
      <c r="C32" s="2" t="s">
        <v>39</v>
      </c>
      <c r="D32" s="3">
        <v>1</v>
      </c>
      <c r="E32" s="3">
        <v>1</v>
      </c>
      <c r="F32" s="3"/>
      <c r="G32" s="3">
        <f>IF((Table1[[#This Row],[Safe Church Managing Registers &amp; Records]]+Table1[[#This Row],[Safe Church Managing People]])&gt;=1,1,"")</f>
        <v>1</v>
      </c>
      <c r="H32" s="3"/>
      <c r="I32" s="3"/>
      <c r="J32" s="3"/>
      <c r="K32" s="3">
        <v>1</v>
      </c>
      <c r="L32" s="3"/>
      <c r="M32" s="3">
        <v>1</v>
      </c>
      <c r="N32" s="3">
        <v>1</v>
      </c>
    </row>
    <row r="33" spans="3:14" ht="15.75">
      <c r="C33" s="2" t="s">
        <v>40</v>
      </c>
      <c r="D33" s="3">
        <v>1</v>
      </c>
      <c r="E33" s="3">
        <v>1</v>
      </c>
      <c r="F33" s="3"/>
      <c r="G33" s="3">
        <f>IF((Table1[[#This Row],[Safe Church Managing Registers &amp; Records]]+Table1[[#This Row],[Safe Church Managing People]])&gt;=1,1,"")</f>
        <v>1</v>
      </c>
      <c r="H33" s="3"/>
      <c r="I33" s="3"/>
      <c r="J33" s="3"/>
      <c r="K33" s="3">
        <v>1</v>
      </c>
      <c r="L33" s="3"/>
      <c r="M33" s="3">
        <v>1</v>
      </c>
      <c r="N33" s="3">
        <v>1</v>
      </c>
    </row>
    <row r="34" spans="3:14" ht="15.75">
      <c r="C34" s="2" t="s">
        <v>41</v>
      </c>
      <c r="D34" s="3">
        <v>1</v>
      </c>
      <c r="E34" s="3">
        <v>1</v>
      </c>
      <c r="F34" s="3"/>
      <c r="G34" s="3">
        <f>IF((Table1[[#This Row],[Safe Church Managing Registers &amp; Records]]+Table1[[#This Row],[Safe Church Managing People]])&gt;=1,1,"")</f>
        <v>1</v>
      </c>
      <c r="H34" s="3"/>
      <c r="I34" s="3"/>
      <c r="J34" s="3"/>
      <c r="K34" s="3">
        <v>1</v>
      </c>
      <c r="L34" s="3"/>
      <c r="M34" s="3">
        <v>1</v>
      </c>
      <c r="N34" s="3">
        <v>1</v>
      </c>
    </row>
    <row r="35" spans="3:14" ht="15.75">
      <c r="C35" s="2" t="s">
        <v>42</v>
      </c>
      <c r="D35" s="3">
        <v>1</v>
      </c>
      <c r="E35" s="3"/>
      <c r="F35" s="3"/>
      <c r="G35" s="3" t="str">
        <f>IF((Table1[[#This Row],[Safe Church Managing Registers &amp; Records]]+Table1[[#This Row],[Safe Church Managing People]])&gt;=1,1,"")</f>
        <v/>
      </c>
      <c r="H35" s="3"/>
      <c r="I35" s="3"/>
      <c r="J35" s="3"/>
      <c r="K35" s="3"/>
      <c r="L35" s="3"/>
      <c r="M35" s="3">
        <v>1</v>
      </c>
      <c r="N35" s="3"/>
    </row>
    <row r="36" spans="3:14" ht="15.75">
      <c r="C36" s="2" t="s">
        <v>43</v>
      </c>
      <c r="D36" s="3">
        <v>1</v>
      </c>
      <c r="E36" s="3">
        <v>1</v>
      </c>
      <c r="F36" s="3"/>
      <c r="G36" s="3" t="str">
        <f>IF((Table1[[#This Row],[Safe Church Managing Registers &amp; Records]]+Table1[[#This Row],[Safe Church Managing People]])&gt;=1,1,"")</f>
        <v/>
      </c>
      <c r="H36" s="3">
        <v>1</v>
      </c>
      <c r="I36" s="3"/>
      <c r="J36" s="3"/>
      <c r="K36" s="3"/>
      <c r="L36" s="3"/>
      <c r="M36" s="3">
        <v>1</v>
      </c>
      <c r="N36" s="3">
        <v>1</v>
      </c>
    </row>
    <row r="37" spans="3:14" ht="15.75">
      <c r="C37" s="2" t="s">
        <v>44</v>
      </c>
      <c r="D37" s="3">
        <v>1</v>
      </c>
      <c r="E37" s="3">
        <v>1</v>
      </c>
      <c r="F37" s="3">
        <v>1</v>
      </c>
      <c r="G37" s="3">
        <f>IF((Table1[[#This Row],[Safe Church Managing Registers &amp; Records]]+Table1[[#This Row],[Safe Church Managing People]])&gt;=1,1,"")</f>
        <v>1</v>
      </c>
      <c r="H37" s="3"/>
      <c r="I37" s="3"/>
      <c r="J37" s="3"/>
      <c r="K37" s="3">
        <v>1</v>
      </c>
      <c r="L37" s="3">
        <v>1</v>
      </c>
      <c r="M37" s="3">
        <v>1</v>
      </c>
      <c r="N37" s="3">
        <v>1</v>
      </c>
    </row>
    <row r="38" spans="3:14" ht="15.75">
      <c r="C38" s="2" t="s">
        <v>45</v>
      </c>
      <c r="D38" s="3">
        <v>1</v>
      </c>
      <c r="E38" s="3">
        <v>1</v>
      </c>
      <c r="F38" s="3"/>
      <c r="G38" s="3" t="str">
        <f>IF((Table1[[#This Row],[Safe Church Managing Registers &amp; Records]]+Table1[[#This Row],[Safe Church Managing People]])&gt;=1,1,"")</f>
        <v/>
      </c>
      <c r="H38" s="3"/>
      <c r="I38" s="3"/>
      <c r="J38" s="3"/>
      <c r="K38" s="3"/>
      <c r="L38" s="3"/>
      <c r="M38" s="3">
        <v>1</v>
      </c>
      <c r="N38" s="3">
        <v>1</v>
      </c>
    </row>
    <row r="39" spans="3:14" ht="15.75">
      <c r="C39" s="2" t="s">
        <v>46</v>
      </c>
      <c r="D39" s="3">
        <v>1</v>
      </c>
      <c r="E39" s="3">
        <v>1</v>
      </c>
      <c r="F39" s="3">
        <v>1</v>
      </c>
      <c r="G39" s="3">
        <f>IF((Table1[[#This Row],[Safe Church Managing Registers &amp; Records]]+Table1[[#This Row],[Safe Church Managing People]])&gt;=1,1,"")</f>
        <v>1</v>
      </c>
      <c r="H39" s="3">
        <v>1</v>
      </c>
      <c r="I39" s="3"/>
      <c r="J39" s="3"/>
      <c r="K39" s="3">
        <v>1</v>
      </c>
      <c r="L39" s="3">
        <v>1</v>
      </c>
      <c r="M39" s="3">
        <v>1</v>
      </c>
      <c r="N39" s="3">
        <v>1</v>
      </c>
    </row>
    <row r="40" spans="3:14" ht="15.75">
      <c r="C40" s="2" t="s">
        <v>47</v>
      </c>
      <c r="D40" s="3">
        <v>1</v>
      </c>
      <c r="E40" s="3">
        <v>1</v>
      </c>
      <c r="F40" s="3">
        <v>1</v>
      </c>
      <c r="G40" s="3">
        <f>IF((Table1[[#This Row],[Safe Church Managing Registers &amp; Records]]+Table1[[#This Row],[Safe Church Managing People]])&gt;=1,1,"")</f>
        <v>1</v>
      </c>
      <c r="H40" s="3"/>
      <c r="I40" s="3"/>
      <c r="J40" s="3"/>
      <c r="K40" s="3">
        <v>1</v>
      </c>
      <c r="L40" s="3">
        <v>1</v>
      </c>
      <c r="M40" s="3">
        <v>1</v>
      </c>
      <c r="N40" s="3">
        <v>1</v>
      </c>
    </row>
    <row r="41" spans="3:14" ht="15.75">
      <c r="C41" s="2" t="s">
        <v>48</v>
      </c>
      <c r="D41" s="3">
        <v>1</v>
      </c>
      <c r="E41" s="3">
        <v>1</v>
      </c>
      <c r="F41" s="3">
        <v>1</v>
      </c>
      <c r="G41" s="3" t="str">
        <f>IF((Table1[[#This Row],[Safe Church Managing Registers &amp; Records]]+Table1[[#This Row],[Safe Church Managing People]])&gt;=1,1,"")</f>
        <v/>
      </c>
      <c r="H41" s="3"/>
      <c r="I41" s="3"/>
      <c r="J41" s="3"/>
      <c r="K41" s="3"/>
      <c r="L41" s="3"/>
      <c r="M41" s="3">
        <v>1</v>
      </c>
      <c r="N41" s="3"/>
    </row>
    <row r="42" spans="3:14" ht="15.75">
      <c r="C42" s="4" t="s">
        <v>49</v>
      </c>
      <c r="D42" s="3">
        <v>1</v>
      </c>
      <c r="E42" s="3">
        <v>1</v>
      </c>
      <c r="F42" s="3"/>
      <c r="G42" s="3" t="str">
        <f>IF((Table1[[#This Row],[Safe Church Managing Registers &amp; Records]]+Table1[[#This Row],[Safe Church Managing People]])&gt;=1,1,"")</f>
        <v/>
      </c>
      <c r="H42" s="3"/>
      <c r="I42" s="3"/>
      <c r="J42" s="3"/>
      <c r="K42" s="3"/>
      <c r="L42" s="3"/>
      <c r="M42" s="3">
        <v>1</v>
      </c>
      <c r="N42" s="3"/>
    </row>
    <row r="43" spans="3:14" ht="15.75">
      <c r="C43" s="2" t="s">
        <v>50</v>
      </c>
      <c r="D43" s="3">
        <v>1</v>
      </c>
      <c r="E43" s="3">
        <v>1</v>
      </c>
      <c r="F43" s="3">
        <v>1</v>
      </c>
      <c r="G43" s="3">
        <f>IF((Table1[[#This Row],[Safe Church Managing Registers &amp; Records]]+Table1[[#This Row],[Safe Church Managing People]])&gt;=1,1,"")</f>
        <v>1</v>
      </c>
      <c r="H43" s="3">
        <v>1</v>
      </c>
      <c r="I43" s="3"/>
      <c r="J43" s="3"/>
      <c r="K43" s="3">
        <v>1</v>
      </c>
      <c r="L43" s="3">
        <v>1</v>
      </c>
      <c r="M43" s="3">
        <v>1</v>
      </c>
      <c r="N43" s="3">
        <v>1</v>
      </c>
    </row>
    <row r="44" spans="3:14" ht="15.75">
      <c r="C44" s="2" t="s">
        <v>51</v>
      </c>
      <c r="D44" s="3">
        <v>1</v>
      </c>
      <c r="E44" s="3">
        <v>1</v>
      </c>
      <c r="F44" s="3">
        <v>1</v>
      </c>
      <c r="G44" s="3">
        <f>IF((Table1[[#This Row],[Safe Church Managing Registers &amp; Records]]+Table1[[#This Row],[Safe Church Managing People]])&gt;=1,1,"")</f>
        <v>1</v>
      </c>
      <c r="H44" s="3">
        <v>1</v>
      </c>
      <c r="I44" s="3"/>
      <c r="J44" s="3"/>
      <c r="K44" s="3">
        <v>1</v>
      </c>
      <c r="L44" s="3">
        <v>1</v>
      </c>
      <c r="M44" s="3">
        <v>1</v>
      </c>
      <c r="N44" s="3">
        <v>1</v>
      </c>
    </row>
    <row r="45" spans="3:14" ht="15.75">
      <c r="C45" s="2" t="s">
        <v>52</v>
      </c>
      <c r="D45" s="3">
        <v>1</v>
      </c>
      <c r="E45" s="3">
        <v>1</v>
      </c>
      <c r="F45" s="3"/>
      <c r="G45" s="3" t="str">
        <f>IF((Table1[[#This Row],[Safe Church Managing Registers &amp; Records]]+Table1[[#This Row],[Safe Church Managing People]])&gt;=1,1,"")</f>
        <v/>
      </c>
      <c r="H45" s="3"/>
      <c r="I45" s="3"/>
      <c r="J45" s="3"/>
      <c r="K45" s="3"/>
      <c r="L45" s="3"/>
      <c r="M45" s="3">
        <v>1</v>
      </c>
      <c r="N45" s="3">
        <v>1</v>
      </c>
    </row>
    <row r="46" spans="3:14" ht="15.75">
      <c r="C46" s="2" t="s">
        <v>53</v>
      </c>
      <c r="D46" s="3">
        <v>1</v>
      </c>
      <c r="E46" s="3">
        <v>1</v>
      </c>
      <c r="F46" s="3">
        <v>1</v>
      </c>
      <c r="G46" s="3">
        <f>IF((Table1[[#This Row],[Safe Church Managing Registers &amp; Records]]+Table1[[#This Row],[Safe Church Managing People]])&gt;=1,1,"")</f>
        <v>1</v>
      </c>
      <c r="H46" s="3"/>
      <c r="I46" s="3"/>
      <c r="J46" s="3"/>
      <c r="K46" s="3">
        <v>1</v>
      </c>
      <c r="L46" s="3">
        <v>1</v>
      </c>
      <c r="M46" s="3">
        <v>1</v>
      </c>
      <c r="N46" s="3">
        <v>1</v>
      </c>
    </row>
    <row r="47" spans="3:14" ht="15.75">
      <c r="C47" s="2" t="s">
        <v>54</v>
      </c>
      <c r="D47" s="3">
        <v>1</v>
      </c>
      <c r="E47" s="3">
        <v>1</v>
      </c>
      <c r="F47" s="3">
        <v>1</v>
      </c>
      <c r="G47" s="3" t="str">
        <f>IF((Table1[[#This Row],[Safe Church Managing Registers &amp; Records]]+Table1[[#This Row],[Safe Church Managing People]])&gt;=1,1,"")</f>
        <v/>
      </c>
      <c r="H47" s="3"/>
      <c r="I47" s="3"/>
      <c r="J47" s="3"/>
      <c r="K47" s="3"/>
      <c r="L47" s="3"/>
      <c r="M47" s="3">
        <v>1</v>
      </c>
      <c r="N47" s="3">
        <v>1</v>
      </c>
    </row>
    <row r="48" spans="3:14" ht="15.75">
      <c r="C48" s="2" t="s">
        <v>55</v>
      </c>
      <c r="D48" s="3">
        <v>1</v>
      </c>
      <c r="E48" s="3">
        <v>1</v>
      </c>
      <c r="F48" s="3"/>
      <c r="G48" s="3" t="str">
        <f>IF((Table1[[#This Row],[Safe Church Managing Registers &amp; Records]]+Table1[[#This Row],[Safe Church Managing People]])&gt;=1,1,"")</f>
        <v/>
      </c>
      <c r="H48" s="3"/>
      <c r="I48" s="3"/>
      <c r="J48" s="3"/>
      <c r="K48" s="3"/>
      <c r="L48" s="3"/>
      <c r="M48" s="3">
        <v>1</v>
      </c>
      <c r="N48" s="3"/>
    </row>
    <row r="49" spans="3:14" ht="15.75">
      <c r="C49" s="2" t="s">
        <v>56</v>
      </c>
      <c r="D49" s="3">
        <v>1</v>
      </c>
      <c r="E49" s="3"/>
      <c r="F49" s="3"/>
      <c r="G49" s="3">
        <f>IF((Table1[[#This Row],[Safe Church Managing Registers &amp; Records]]+Table1[[#This Row],[Safe Church Managing People]])&gt;=1,1,"")</f>
        <v>1</v>
      </c>
      <c r="H49" s="3"/>
      <c r="I49" s="3"/>
      <c r="J49" s="3"/>
      <c r="K49" s="3">
        <v>1</v>
      </c>
      <c r="L49" s="3">
        <v>1</v>
      </c>
      <c r="M49" s="3">
        <v>1</v>
      </c>
      <c r="N49" s="3">
        <v>1</v>
      </c>
    </row>
    <row r="50" spans="3:14" ht="15.75">
      <c r="C50" s="2" t="s">
        <v>57</v>
      </c>
      <c r="D50" s="3">
        <v>1</v>
      </c>
      <c r="E50" s="3"/>
      <c r="F50" s="3"/>
      <c r="G50" s="3" t="str">
        <f>IF((Table1[[#This Row],[Safe Church Managing Registers &amp; Records]]+Table1[[#This Row],[Safe Church Managing People]])&gt;=1,1,"")</f>
        <v/>
      </c>
      <c r="H50" s="3"/>
      <c r="I50" s="3"/>
      <c r="J50" s="3"/>
      <c r="K50" s="3"/>
      <c r="L50" s="3"/>
      <c r="M50" s="3">
        <v>1</v>
      </c>
      <c r="N50" s="3"/>
    </row>
    <row r="51" spans="3:14" ht="15.75">
      <c r="C51" s="2" t="s">
        <v>58</v>
      </c>
      <c r="D51" s="3">
        <v>1</v>
      </c>
      <c r="E51" s="3"/>
      <c r="F51" s="3"/>
      <c r="G51" s="3" t="str">
        <f>IF((Table1[[#This Row],[Safe Church Managing Registers &amp; Records]]+Table1[[#This Row],[Safe Church Managing People]])&gt;=1,1,"")</f>
        <v/>
      </c>
      <c r="H51" s="3"/>
      <c r="I51" s="3"/>
      <c r="J51" s="3"/>
      <c r="K51" s="3"/>
      <c r="L51" s="3"/>
      <c r="M51" s="3">
        <v>1</v>
      </c>
      <c r="N51" s="3"/>
    </row>
    <row r="52" spans="3:14" ht="15.75">
      <c r="C52" s="2" t="s">
        <v>59</v>
      </c>
      <c r="D52" s="3">
        <v>1</v>
      </c>
      <c r="E52" s="3"/>
      <c r="F52" s="3"/>
      <c r="G52" s="3" t="str">
        <f>IF((Table1[[#This Row],[Safe Church Managing Registers &amp; Records]]+Table1[[#This Row],[Safe Church Managing People]])&gt;=1,1,"")</f>
        <v/>
      </c>
      <c r="H52" s="3"/>
      <c r="I52" s="3"/>
      <c r="J52" s="3"/>
      <c r="K52" s="3"/>
      <c r="L52" s="3"/>
      <c r="M52" s="3">
        <v>1</v>
      </c>
      <c r="N52" s="3"/>
    </row>
    <row r="53" spans="3:14" ht="15.75">
      <c r="C53" s="2" t="s">
        <v>60</v>
      </c>
      <c r="D53" s="3">
        <v>1</v>
      </c>
      <c r="E53" s="3"/>
      <c r="F53" s="3"/>
      <c r="G53" s="3" t="str">
        <f>IF((Table1[[#This Row],[Safe Church Managing Registers &amp; Records]]+Table1[[#This Row],[Safe Church Managing People]])&gt;=1,1,"")</f>
        <v/>
      </c>
      <c r="H53" s="3"/>
      <c r="I53" s="3"/>
      <c r="J53" s="3"/>
      <c r="K53" s="3"/>
      <c r="L53" s="3"/>
      <c r="M53" s="3">
        <v>1</v>
      </c>
      <c r="N53" s="3"/>
    </row>
    <row r="54" spans="3:14" ht="15.75">
      <c r="C54" s="2" t="s">
        <v>61</v>
      </c>
      <c r="D54" s="3">
        <v>1</v>
      </c>
      <c r="E54" s="3"/>
      <c r="F54" s="3"/>
      <c r="G54" s="3" t="str">
        <f>IF((Table1[[#This Row],[Safe Church Managing Registers &amp; Records]]+Table1[[#This Row],[Safe Church Managing People]])&gt;=1,1,"")</f>
        <v/>
      </c>
      <c r="H54" s="3"/>
      <c r="I54" s="3"/>
      <c r="J54" s="3"/>
      <c r="K54" s="3"/>
      <c r="L54" s="3"/>
      <c r="M54" s="3">
        <v>1</v>
      </c>
      <c r="N54" s="3"/>
    </row>
    <row r="55" spans="3:14" ht="15.75">
      <c r="C55" s="2" t="s">
        <v>62</v>
      </c>
      <c r="D55" s="3">
        <v>1</v>
      </c>
      <c r="E55" s="3"/>
      <c r="F55" s="3"/>
      <c r="G55" s="3">
        <f>IF((Table1[[#This Row],[Safe Church Managing Registers &amp; Records]]+Table1[[#This Row],[Safe Church Managing People]])&gt;=1,1,"")</f>
        <v>1</v>
      </c>
      <c r="H55" s="3"/>
      <c r="I55" s="3"/>
      <c r="J55" s="3"/>
      <c r="K55" s="3">
        <v>1</v>
      </c>
      <c r="L55" s="3">
        <v>1</v>
      </c>
      <c r="M55" s="3">
        <v>1</v>
      </c>
      <c r="N55" s="3">
        <v>1</v>
      </c>
    </row>
    <row r="56" spans="3:14" ht="15.75">
      <c r="C56" s="2" t="s">
        <v>63</v>
      </c>
      <c r="D56" s="3">
        <v>1</v>
      </c>
      <c r="E56" s="3">
        <v>1</v>
      </c>
      <c r="F56" s="3">
        <v>1</v>
      </c>
      <c r="G56" s="3">
        <f>IF((Table1[[#This Row],[Safe Church Managing Registers &amp; Records]]+Table1[[#This Row],[Safe Church Managing People]])&gt;=1,1,"")</f>
        <v>1</v>
      </c>
      <c r="H56" s="3">
        <v>1</v>
      </c>
      <c r="I56" s="3"/>
      <c r="J56" s="3"/>
      <c r="K56" s="3">
        <v>1</v>
      </c>
      <c r="L56" s="3">
        <v>1</v>
      </c>
      <c r="M56" s="3">
        <v>1</v>
      </c>
      <c r="N56" s="3">
        <v>1</v>
      </c>
    </row>
    <row r="57" spans="3:14" ht="15.75">
      <c r="C57" s="2" t="s">
        <v>64</v>
      </c>
      <c r="D57" s="3">
        <v>1</v>
      </c>
      <c r="E57" s="3"/>
      <c r="F57" s="3"/>
      <c r="G57" s="3">
        <f>IF((Table1[[#This Row],[Safe Church Managing Registers &amp; Records]]+Table1[[#This Row],[Safe Church Managing People]])&gt;=1,1,"")</f>
        <v>1</v>
      </c>
      <c r="H57" s="3"/>
      <c r="I57" s="3"/>
      <c r="J57" s="3"/>
      <c r="K57" s="3">
        <v>1</v>
      </c>
      <c r="L57" s="3"/>
      <c r="M57" s="3">
        <v>1</v>
      </c>
      <c r="N57" s="3">
        <v>1</v>
      </c>
    </row>
    <row r="58" spans="3:14" ht="15.75">
      <c r="C58" s="2" t="s">
        <v>65</v>
      </c>
      <c r="D58" s="3"/>
      <c r="E58" s="3"/>
      <c r="F58" s="3">
        <v>1</v>
      </c>
      <c r="G58" s="3">
        <f>IF((Table1[[#This Row],[Safe Church Managing Registers &amp; Records]]+Table1[[#This Row],[Safe Church Managing People]])&gt;=1,1,"")</f>
        <v>1</v>
      </c>
      <c r="H58" s="3">
        <v>1</v>
      </c>
      <c r="I58" s="3">
        <v>1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</row>
    <row r="59" spans="3:14" ht="15.75">
      <c r="C59" s="2" t="s">
        <v>66</v>
      </c>
      <c r="D59" s="3">
        <v>1</v>
      </c>
      <c r="E59" s="3">
        <v>1</v>
      </c>
      <c r="F59" s="3">
        <v>1</v>
      </c>
      <c r="G59" s="3">
        <f>IF((Table1[[#This Row],[Safe Church Managing Registers &amp; Records]]+Table1[[#This Row],[Safe Church Managing People]])&gt;=1,1,"")</f>
        <v>1</v>
      </c>
      <c r="H59" s="3"/>
      <c r="I59" s="3"/>
      <c r="J59" s="3"/>
      <c r="K59" s="3">
        <v>1</v>
      </c>
      <c r="L59" s="3">
        <v>1</v>
      </c>
      <c r="M59" s="3">
        <v>1</v>
      </c>
      <c r="N59" s="3">
        <v>1</v>
      </c>
    </row>
    <row r="60" spans="3:14" ht="15.75">
      <c r="C60" s="2" t="s">
        <v>67</v>
      </c>
      <c r="D60" s="3">
        <v>1</v>
      </c>
      <c r="E60" s="3">
        <v>1</v>
      </c>
      <c r="F60" s="3"/>
      <c r="G60" s="3" t="str">
        <f>IF((Table1[[#This Row],[Safe Church Managing Registers &amp; Records]]+Table1[[#This Row],[Safe Church Managing People]])&gt;=1,1,"")</f>
        <v/>
      </c>
      <c r="H60" s="3"/>
      <c r="I60" s="3"/>
      <c r="J60" s="3"/>
      <c r="K60" s="3"/>
      <c r="L60" s="3"/>
      <c r="M60" s="3">
        <v>1</v>
      </c>
      <c r="N60" s="3"/>
    </row>
    <row r="61" spans="3:14" ht="15.75">
      <c r="C61" s="2" t="s">
        <v>68</v>
      </c>
      <c r="D61" s="3">
        <v>1</v>
      </c>
      <c r="E61" s="3">
        <v>1</v>
      </c>
      <c r="F61" s="3">
        <v>1</v>
      </c>
      <c r="G61" s="3" t="str">
        <f>IF((Table1[[#This Row],[Safe Church Managing Registers &amp; Records]]+Table1[[#This Row],[Safe Church Managing People]])&gt;=1,1,"")</f>
        <v/>
      </c>
      <c r="H61" s="3"/>
      <c r="I61" s="3"/>
      <c r="J61" s="3"/>
      <c r="K61" s="3"/>
      <c r="L61" s="3"/>
      <c r="M61" s="3">
        <v>1</v>
      </c>
      <c r="N61" s="3"/>
    </row>
    <row r="62" spans="3:14" ht="15.75">
      <c r="C62" s="9" t="s">
        <v>69</v>
      </c>
      <c r="D62" s="10"/>
      <c r="E62" s="10"/>
      <c r="F62" s="10">
        <v>1</v>
      </c>
      <c r="G62" s="3">
        <f>IF((Table1[[#This Row],[Safe Church Managing Registers &amp; Records]]+Table1[[#This Row],[Safe Church Managing People]])&gt;=1,1,"")</f>
        <v>1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  <c r="M62" s="10">
        <v>1</v>
      </c>
      <c r="N62" s="10">
        <v>1</v>
      </c>
    </row>
    <row r="63" spans="3:14" ht="15.75">
      <c r="C63" s="9" t="s">
        <v>70</v>
      </c>
      <c r="D63" s="10"/>
      <c r="E63" s="10"/>
      <c r="F63" s="10">
        <v>1</v>
      </c>
      <c r="G63" s="10">
        <f>IF((Table1[[#This Row],[Safe Church Managing Registers &amp; Records]]+Table1[[#This Row],[Safe Church Managing People]])&gt;=1,1,"")</f>
        <v>1</v>
      </c>
      <c r="H63" s="10">
        <v>1</v>
      </c>
      <c r="I63" s="10">
        <v>1</v>
      </c>
      <c r="J63" s="10">
        <v>1</v>
      </c>
      <c r="K63" s="10">
        <v>1</v>
      </c>
      <c r="L63" s="10">
        <v>1</v>
      </c>
      <c r="M63" s="10">
        <v>1</v>
      </c>
      <c r="N63" s="10">
        <v>1</v>
      </c>
    </row>
  </sheetData>
  <conditionalFormatting sqref="D8:N63">
    <cfRule type="cellIs" dxfId="15" priority="7" operator="equal">
      <formula>1</formula>
    </cfRule>
    <cfRule type="containsBlanks" dxfId="14" priority="8">
      <formula>LEN(TRIM(D8))=0</formula>
    </cfRule>
  </conditionalFormatting>
  <conditionalFormatting sqref="N7">
    <cfRule type="expression" dxfId="13" priority="1">
      <formula>OR($B7="Church Council Member",$B7="Presbytery Committee Member",$B7="Church Council Chair",$B7="Presbytery Chair",$B7="Facilitator for Lay Training",$B7="Pastoral Care Coordinator (Contact the Synod for advice)",$B7="Lay Pastor",$B7="Lay Preacher",$B7="Ministry Agent or Chaplain in Aged Care",$B7="Facilitator for Ministry Agent Training",$B7="Church Council Member",$B7="Presbytery Committee Member",$B7="Church Council Chair",$B7="Presbytery Chair",$B7="Facilitator for Lay Training",$B7="Pastoral Care Coordinator (Contact the Synod for advice)",$B7="Lay Pastor",$B7="Lay Preacher",$B7="Youth Coordinator",$B7="Boys/Girls Brigade Leader (RPL may be available)",$B7="Children’s Church Leader",$B7="Sunday School Leader",$B7="Small Group Leader",$B7="Bible Study Leader",$B7="Team Leader (not child-related role)",$B7="Youth Leader",$B7="Worship Coordinator (not child-related role)",$B7="Creche/Children's Church/ Sunday School Coordinator",$B7="Creche Volunteer",$B7="Children’s Church Volunteer",$B7="Sunday School Volunteer",$B7="Youth Group Volunteer",$B7="Volunteer's Coordinator (not child-related role)",$B7="Op Shop Coordinator",$B7="Op Shop Supervisor",$B7="Op Shop Team Leader",$B7="Event or Property Coordinator (not child-related role)",$B7="Volunteer (not child-related role) eg Front Door Welcomer",$B7="Volunteer (not child-related role) Morning Tea",$B7="Volunteer (not child-related role) Caterer",$B7="Volunteer (not child-related role) Op Shop Volunteer",$B7="Volunteer (not child-related role) Gardener",$B7="Safe Church Coordinator",$B7="Safety Coordinator",$B7="WHS Officer",$B7="Compliance Officer",$B7="Admin Officer (not child-related role)",$B7="Person of Concern (POC) Monitor/ Mentor",$B7="Mainly Music Coordinator",$B7="Playgroup Coordinator",$B7="Mainly Music Volunteer",$B7="Playgroup Volunteer")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k q Q W Q G I w 3 C l A A A A 9 g A A A B I A H A B D b 2 5 m a W c v U G F j a 2 F n Z S 5 4 b W w g o h g A K K A U A A A A A A A A A A A A A A A A A A A A A A A A A A A A h Y 9 N D o I w G E S v Q r q n P 2 C i k l J i 3 E p i Y j R u m 1 q h E T 4 M L Z a 7 u f B I X k G M o u 5 c z p u 3 m L l f b z z r 6 y q 4 6 N a a B l L E M E W B B t U c D B Q p 6 t w x n K F M 8 L V U J 1 n o Y J D B J r 0 9 p K h 0 7 p w Q 4 r 3 H P s Z N W 5 C I U k b 2 + W q j S l 1 L 9 J H N f z k 0 Y J 0 E p Z H g u 9 c Y E W E W T z C b z j H l Z I Q 8 N / A V o m H v s / 2 B f N l V r m u 1 0 B A u t p y M k Z P 3 B / E A U E s D B B Q A A g A I A I Z K k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S p B Z K I p H u A 4 A A A A R A A A A E w A c A E Z v c m 1 1 b G F z L 1 N l Y 3 R p b 2 4 x L m 0 g o h g A K K A U A A A A A A A A A A A A A A A A A A A A A A A A A A A A K 0 5 N L s n M z 1 M I h t C G 1 g B Q S w E C L Q A U A A I A C A C G S p B Z A Y j D c K U A A A D 2 A A A A E g A A A A A A A A A A A A A A A A A A A A A A Q 2 9 u Z m l n L 1 B h Y 2 t h Z 2 U u e G 1 s U E s B A i 0 A F A A C A A g A h k q Q W Q / K 6 a u k A A A A 6 Q A A A B M A A A A A A A A A A A A A A A A A 8 Q A A A F t D b 2 5 0 Z W 5 0 X 1 R 5 c G V z X S 5 4 b W x Q S w E C L Q A U A A I A C A C G S p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B g q X A R 1 V k K t 5 A 5 + 9 V H Q g w A A A A A C A A A A A A A Q Z g A A A A E A A C A A A A C A 8 o b g D A d C o i 9 j f a k I 4 4 r 5 G g Q P L g A y C V u + T p k 8 y 4 w n S g A A A A A O g A A A A A I A A C A A A A A n y 2 K e d B c c d m x b j b 3 K + H a I w V c H x w D m I F C k c M Z h 7 P h r 0 1 A A A A A V p V R r c R Z p v + 8 C U 4 d 9 g w O r x p S 0 F S e M J J Q F d u P v O C Z x w H E T J d T 4 m f V f k 6 9 y 4 b q X I l f Q + e Y L Q S 0 z E 5 P P o N 4 d u h 0 A r P K J P Y A K t E e Z A 1 Z S + 3 Y U d k A A A A A y u U n 1 H U 3 6 y Y H e W 2 + q l M z J a E j A R q v H P g R g q Y 4 x z T n n I n j b V o 9 c v S P A C J u c m C O P l U M g q C A k M Y C Q o 3 K U 3 o n P s m v q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22AAD13F9241942717C28803A3B7" ma:contentTypeVersion="16" ma:contentTypeDescription="Create a new document." ma:contentTypeScope="" ma:versionID="fe5944386203f50a6808e778f11d0a1d">
  <xsd:schema xmlns:xsd="http://www.w3.org/2001/XMLSchema" xmlns:xs="http://www.w3.org/2001/XMLSchema" xmlns:p="http://schemas.microsoft.com/office/2006/metadata/properties" xmlns:ns2="c0e7ab58-17c9-4e89-bafa-89648b546eb5" targetNamespace="http://schemas.microsoft.com/office/2006/metadata/properties" ma:root="true" ma:fieldsID="25c3c8d880b655342ec6489ed0dd033b" ns2:_="">
    <xsd:import namespace="c0e7ab58-17c9-4e89-bafa-89648b546eb5"/>
    <xsd:element name="properties">
      <xsd:complexType>
        <xsd:sequence>
          <xsd:element name="documentManagement">
            <xsd:complexType>
              <xsd:all>
                <xsd:element ref="ns2:Hub_x0020_Link" minOccurs="0"/>
                <xsd:element ref="ns2:Category" minOccurs="0"/>
                <xsd:element ref="ns2:Group" minOccurs="0"/>
                <xsd:element ref="ns2:Sub_x002d_Grou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ab58-17c9-4e89-bafa-89648b546eb5" elementFormDefault="qualified">
    <xsd:import namespace="http://schemas.microsoft.com/office/2006/documentManagement/types"/>
    <xsd:import namespace="http://schemas.microsoft.com/office/infopath/2007/PartnerControls"/>
    <xsd:element name="Hub_x0020_Link" ma:index="2" nillable="true" ma:displayName="Hub Link" ma:default="1" ma:internalName="Hub_x0020_Link" ma:readOnly="false">
      <xsd:simpleType>
        <xsd:restriction base="dms:Boolean"/>
      </xsd:simpleType>
    </xsd:element>
    <xsd:element name="Category" ma:index="3" nillable="true" ma:displayName="Category" ma:default="Resources" ma:internalName="Category" ma:readOnly="false">
      <xsd:simpleType>
        <xsd:restriction base="dms:Text">
          <xsd:maxLength value="255"/>
        </xsd:restriction>
      </xsd:simpleType>
    </xsd:element>
    <xsd:element name="Group" ma:index="4" nillable="true" ma:displayName="Group" ma:default="Ministries" ma:format="Dropdown" ma:internalName="Group" ma:readOnly="false">
      <xsd:simpleType>
        <xsd:restriction base="dms:Text">
          <xsd:maxLength value="255"/>
        </xsd:restriction>
      </xsd:simpleType>
    </xsd:element>
    <xsd:element name="Sub_x002d_Group" ma:index="5" nillable="true" ma:displayName="Sub-Group" ma:default="About" ma:format="Dropdown" ma:internalName="Sub_x002d_Group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c0e7ab58-17c9-4e89-bafa-89648b546eb5">Safe Church</Group>
    <Category xmlns="c0e7ab58-17c9-4e89-bafa-89648b546eb5">Resources</Category>
    <Sub_x002d_Group xmlns="c0e7ab58-17c9-4e89-bafa-89648b546eb5">Training</Sub_x002d_Group>
    <Hub_x0020_Link xmlns="c0e7ab58-17c9-4e89-bafa-89648b546eb5">true</Hub_x0020_Link>
  </documentManagement>
</p:properties>
</file>

<file path=customXml/itemProps1.xml><?xml version="1.0" encoding="utf-8"?>
<ds:datastoreItem xmlns:ds="http://schemas.openxmlformats.org/officeDocument/2006/customXml" ds:itemID="{54142A6F-B25C-4408-8343-3AF0C0B1DAFD}"/>
</file>

<file path=customXml/itemProps2.xml><?xml version="1.0" encoding="utf-8"?>
<ds:datastoreItem xmlns:ds="http://schemas.openxmlformats.org/officeDocument/2006/customXml" ds:itemID="{3F8A2E50-C663-496C-96E8-03639D871B05}"/>
</file>

<file path=customXml/itemProps3.xml><?xml version="1.0" encoding="utf-8"?>
<ds:datastoreItem xmlns:ds="http://schemas.openxmlformats.org/officeDocument/2006/customXml" ds:itemID="{CB860CCF-06D9-4442-8BB2-DADCE4D7807F}"/>
</file>

<file path=customXml/itemProps4.xml><?xml version="1.0" encoding="utf-8"?>
<ds:datastoreItem xmlns:ds="http://schemas.openxmlformats.org/officeDocument/2006/customXml" ds:itemID="{FA6BBC16-70D1-48EE-ADA8-042E55596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 Stoerr</dc:creator>
  <cp:keywords/>
  <dc:description/>
  <cp:lastModifiedBy>Melanie Allen</cp:lastModifiedBy>
  <cp:revision/>
  <dcterms:created xsi:type="dcterms:W3CDTF">2024-12-11T22:12:29Z</dcterms:created>
  <dcterms:modified xsi:type="dcterms:W3CDTF">2026-02-11T05:11:27Z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0x010100023F22AAD13F9241942717C28803A3B7</vt:lpwstr>
  </property>
  <property fmtid="{D5CDD505-2E9C-101B-9397-08002B2CF9AE}" pid="3" name="MediaServiceImageTags">
    <vt:lpwstr/>
  </property>
  <property fmtid="{D5CDD505-2E9C-101B-9397-08002B2CF9AE}" pid="4" name="Document_x0020_Type">
    <vt:lpwstr>40;#Tool|acbe875f-f95e-40ee-8fb5-b25e3ee78613</vt:lpwstr>
  </property>
  <property fmtid="{D5CDD505-2E9C-101B-9397-08002B2CF9AE}" pid="5" name="Document Type">
    <vt:lpwstr>40;#Tool|acbe875f-f95e-40ee-8fb5-b25e3ee78613</vt:lpwstr>
  </property>
  <property fmtid="{D5CDD505-2E9C-101B-9397-08002B2CF9AE}" pid="6" name="PolicyArea">
    <vt:lpwstr>C. Risk and Compliance</vt:lpwstr>
  </property>
  <property fmtid="{D5CDD505-2E9C-101B-9397-08002B2CF9AE}" pid="7" name="Order">
    <vt:r8>256700</vt:r8>
  </property>
  <property fmtid="{D5CDD505-2E9C-101B-9397-08002B2CF9AE}" pid="8" name="PolicySub-Area">
    <vt:lpwstr>C2 Safe Ministry</vt:lpwstr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PolicyContact">
    <vt:lpwstr>997;#Kim Moyes</vt:lpwstr>
  </property>
  <property fmtid="{D5CDD505-2E9C-101B-9397-08002B2CF9AE}" pid="12" name="PolicySub-Area2">
    <vt:lpwstr>C2.1 Safe ministry with children policy</vt:lpwstr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e62c86934be8429c8e3ab509573e99de">
    <vt:lpwstr>Tool|acbe875f-f95e-40ee-8fb5-b25e3ee78613</vt:lpwstr>
  </property>
  <property fmtid="{D5CDD505-2E9C-101B-9397-08002B2CF9AE}" pid="18" name="PolicySub-Area3">
    <vt:lpwstr>C2.1.4 Planning safe programs</vt:lpwstr>
  </property>
  <property fmtid="{D5CDD505-2E9C-101B-9397-08002B2CF9AE}" pid="19" name="Website?">
    <vt:bool>true</vt:bool>
  </property>
  <property fmtid="{D5CDD505-2E9C-101B-9397-08002B2CF9AE}" pid="20" name="_ExtendedDescription">
    <vt:lpwstr/>
  </property>
  <property fmtid="{D5CDD505-2E9C-101B-9397-08002B2CF9AE}" pid="21" name="TriggerFlowInfo">
    <vt:lpwstr/>
  </property>
</Properties>
</file>